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SEPTEMBRIE\"/>
    </mc:Choice>
  </mc:AlternateContent>
  <xr:revisionPtr revIDLastSave="0" documentId="13_ncr:1_{A6CA4CF1-C8C0-41AA-8B3B-17B3132472A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<sst xmlns="http://schemas.openxmlformats.org/spreadsheetml/2006/main" count="1101" uniqueCount="168">
  <si>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</si>
  <si>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</si>
  <si>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</si>
  <si>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</si>
  <si>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</si>
  <si>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</si>
  <si>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</si>
  <si>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</si>
  <si>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</si>
  <si>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</si>
  <si>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</si>
  <si>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</si>
  <si>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</si>
  <si>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</si>
  <si>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</si>
  <si>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</si>
  <si>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</si>
  <si>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</si>
  <si>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</si>
  <si>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</si>
  <si>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</si>
  <si>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</si>
  <si>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</si>
  <si>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</si>
  <si>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</si>
  <si>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</si>
  <si>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</si>
  <si>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</si>
  <si>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</si>
  <si>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</si>
  <si>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</si>
  <si>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</si>
  <si>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</si>
  <si>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</si>
  <si>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</si>
  <si>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</si>
  <si>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</si>
  <si>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</si>
  <si>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</si>
  <si>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</si>
  <si>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</si>
  <si>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</si>
  <si>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</si>
  <si>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</si>
  <si>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</si>
  <si>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</si>
  <si>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</si>
  <si>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</si>
  <si>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</si>
  <si>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</si>
  <si>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</si>
  <si>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</si>
  <si>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</si>
  <si>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</si>
  <si>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</si>
  <si>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</si>
  <si>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</si>
  <si>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</si>
  <si>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</si>
  <si>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</si>
  <si>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</si>
  <si>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</si>
  <si>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</si>
  <si>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</si>
  <si>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</si>
  <si>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</si>
  <si>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</si>
  <si>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</si>
  <si>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</si>
  <si>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</si>
  <si>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</si>
  <si>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</si>
  <si>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</si>
  <si>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</si>
  <si>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</si>
  <si>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</si>
  <si>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</si>
  <si>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</si>
  <si>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</si>
  <si>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</si>
  <si>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</si>
  <si>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</si>
  <si>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</si>
  <si>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</si>
  <si>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</si>
  <si>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</si>
  <si>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</si>
  <si>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</si>
  <si>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</si>
  <si>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</si>
  <si>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</si>
  <si>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</si>
  <si>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</si>
  <si>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</si>
  <si>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</si>
  <si>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</si>
  <si>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</si>
  <si>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</si>
  <si>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</si>
  <si>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</si>
  <si>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</si>
  <si>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</si>
  <si>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</si>
  <si>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</si>
  <si>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</si>
  <si>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</si>
  <si>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</si>
  <si>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</si>
  <si>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</si>
  <si>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</si>
  <si>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</si>
  <si>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</si>
  <si>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</si>
  <si>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</si>
  <si>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</si>
  <si>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</si>
  <si>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</si>
  <si>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</si>
  <si>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</si>
  <si>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</si>
  <si>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</si>
  <si>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</si>
  <si>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</si>
  <si>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</si>
  <si>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</si>
  <si>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</si>
  <si>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</si>
  <si>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</si>
  <si>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</si>
  <si>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</si>
  <si>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</si>
  <si>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</si>
  <si>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</si>
  <si>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</si>
  <si>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</si>
  <si>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</si>
  <si>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</si>
  <si>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</si>
  <si>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</si>
  <si>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</si>
  <si>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</si>
  <si>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</si>
  <si>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</si>
  <si>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</si>
  <si>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</si>
  <si>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</si>
  <si>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</si>
  <si>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</si>
  <si>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</si>
  <si>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</si>
  <si>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</si>
  <si>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</si>
  <si>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</si>
  <si>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</si>
  <si>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</si>
  <si>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</si>
  <si>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</si>
  <si>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</si>
  <si>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</si>
  <si>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</si>
  <si>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</si>
  <si>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</si>
  <si>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Credite bugetare 9 luni
 2023</t>
  </si>
  <si>
    <t>Credite bugetare 9 luni 2023</t>
  </si>
  <si>
    <t>LA 30.09.2023</t>
  </si>
  <si>
    <t>Sume alocate de casa de asigurari  de  sanatate cumulat - la data de 30.09.2023</t>
  </si>
  <si>
    <t>Sume alocate de casa de asigurari  de  sanatate luna curenta - SEPTEMBRIE 2023</t>
  </si>
  <si>
    <t>Sume alocate de casa de asigurari  de  sanatate cumulat - la data de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</si>
</sst>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123" activePane="bottomRight" state="frozen"/>
      <selection activeCell="A38" sqref="A38"/>
      <selection pane="topRight" activeCell="A38" sqref="A38"/>
      <selection pane="bottomLeft" activeCell="A38" sqref="A38"/>
      <selection pane="bottomRight" activeCell="G7" sqref="G7:I7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162</v>
      </c>
      <c r="D7" s="100" t="s">
        <v>166</v>
      </c>
      <c r="E7" s="99"/>
      <c r="F7" s="99"/>
      <c r="G7" s="100" t="s">
        <v>167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11611.4</v>
      </c>
      <c r="C10" s="13">
        <f t="shared" ref="C10:I10" si="0">+C11+C12+C13+C14+C15+C16</f>
        <v>11611.4</v>
      </c>
      <c r="D10" s="13">
        <f>+E10+F10</f>
        <v>1145.3800000000001</v>
      </c>
      <c r="E10" s="13">
        <f t="shared" si="0"/>
        <v>378.88</v>
      </c>
      <c r="F10" s="13">
        <f t="shared" si="0"/>
        <v>766.5</v>
      </c>
      <c r="G10" s="13">
        <f>+H10+I10</f>
        <v>10056.25</v>
      </c>
      <c r="H10" s="13">
        <f t="shared" si="0"/>
        <v>3186.88</v>
      </c>
      <c r="I10" s="13">
        <f t="shared" si="0"/>
        <v>6869.37</v>
      </c>
    </row>
    <row r="11" spans="1:9" x14ac:dyDescent="0.2">
      <c r="A11" s="66" t="s">
        <v>2</v>
      </c>
      <c r="B11" s="67">
        <f>+'executie PNS activitate curenta'!B11+'executie PNS Ucraina'!B11</f>
        <v>11611.4</v>
      </c>
      <c r="C11" s="67">
        <f>+'executie PNS activitate curenta'!C11+'executie PNS Ucraina'!C11</f>
        <v>11611.4</v>
      </c>
      <c r="D11" s="13">
        <f t="shared" ref="D11:D80" si="1">+E11+F11</f>
        <v>1145.3800000000001</v>
      </c>
      <c r="E11" s="67">
        <f>+'executie PNS activitate curenta'!E11+'executie PNS Ucraina'!E11</f>
        <v>378.88</v>
      </c>
      <c r="F11" s="67">
        <f>+'executie PNS activitate curenta'!F11+'executie PNS Ucraina'!F11</f>
        <v>766.5</v>
      </c>
      <c r="G11" s="13">
        <f t="shared" ref="G11:G80" si="2">+H11+I11</f>
        <v>10056.25</v>
      </c>
      <c r="H11" s="67">
        <f>+'executie PNS activitate curenta'!H11+'executie PNS Ucraina'!H11</f>
        <v>3186.88</v>
      </c>
      <c r="I11" s="67">
        <f>+'executie PNS activitate curenta'!I11+'executie PNS Ucraina'!I11</f>
        <v>6869.37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19631.48</v>
      </c>
      <c r="C17" s="13">
        <f t="shared" ref="C17:I17" si="3">+C18+C19+C23+C22</f>
        <v>19631.48</v>
      </c>
      <c r="D17" s="13">
        <f t="shared" si="1"/>
        <v>1720.18</v>
      </c>
      <c r="E17" s="13">
        <f t="shared" si="3"/>
        <v>6.87</v>
      </c>
      <c r="F17" s="13">
        <f t="shared" si="3"/>
        <v>1713.3100000000002</v>
      </c>
      <c r="G17" s="13">
        <f t="shared" si="2"/>
        <v>17231.11</v>
      </c>
      <c r="H17" s="13">
        <f t="shared" si="3"/>
        <v>107.47999999999999</v>
      </c>
      <c r="I17" s="13">
        <f t="shared" si="3"/>
        <v>17123.63</v>
      </c>
    </row>
    <row r="18" spans="1:9" x14ac:dyDescent="0.2">
      <c r="A18" s="68" t="s">
        <v>9</v>
      </c>
      <c r="B18" s="67">
        <f>+'executie PNS activitate curenta'!B18+'executie PNS Ucraina'!B18</f>
        <v>18205.43</v>
      </c>
      <c r="C18" s="67">
        <f>+'executie PNS activitate curenta'!C18+'executie PNS Ucraina'!C18</f>
        <v>18205.43</v>
      </c>
      <c r="D18" s="13">
        <f t="shared" si="1"/>
        <v>1605.02</v>
      </c>
      <c r="E18" s="67">
        <f>+'executie PNS activitate curenta'!E18+'executie PNS Ucraina'!E18</f>
        <v>5.1100000000000003</v>
      </c>
      <c r="F18" s="67">
        <f>+'executie PNS activitate curenta'!F18+'executie PNS Ucraina'!F18</f>
        <v>1599.91</v>
      </c>
      <c r="G18" s="13">
        <f t="shared" si="2"/>
        <v>15970.240000000002</v>
      </c>
      <c r="H18" s="67">
        <f>+'executie PNS activitate curenta'!H18+'executie PNS Ucraina'!H18</f>
        <v>17.29</v>
      </c>
      <c r="I18" s="67">
        <f>+'executie PNS activitate curenta'!I18+'executie PNS Ucraina'!I18</f>
        <v>15952.95</v>
      </c>
    </row>
    <row r="19" spans="1:9" x14ac:dyDescent="0.2">
      <c r="A19" s="69" t="s">
        <v>10</v>
      </c>
      <c r="B19" s="67">
        <f>+'executie PNS activitate curenta'!B19+'executie PNS Ucraina'!B19</f>
        <v>1329.93</v>
      </c>
      <c r="C19" s="67">
        <f>+'executie PNS activitate curenta'!C19+'executie PNS Ucraina'!C19</f>
        <v>1329.93</v>
      </c>
      <c r="D19" s="13">
        <f t="shared" si="1"/>
        <v>113.39999999999999</v>
      </c>
      <c r="E19" s="67">
        <f>+E20+E21</f>
        <v>0</v>
      </c>
      <c r="F19" s="67">
        <f>+F20+F21</f>
        <v>113.39999999999999</v>
      </c>
      <c r="G19" s="13">
        <f t="shared" si="2"/>
        <v>1170.6799999999998</v>
      </c>
      <c r="H19" s="67">
        <f t="shared" ref="H19:I19" si="4">+H20+H21</f>
        <v>0</v>
      </c>
      <c r="I19" s="67">
        <f t="shared" si="4"/>
        <v>1170.6799999999998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4.4400000000000004</v>
      </c>
      <c r="E20" s="67">
        <f>+'executie PNS activitate curenta'!E20+'executie PNS Ucraina'!E20</f>
        <v>0</v>
      </c>
      <c r="F20" s="67">
        <f>+'executie PNS activitate curenta'!F20+'executie PNS Ucraina'!F20</f>
        <v>4.4400000000000004</v>
      </c>
      <c r="G20" s="13">
        <f t="shared" si="2"/>
        <v>42.08</v>
      </c>
      <c r="H20" s="67">
        <f>+'executie PNS activitate curenta'!H20+'executie PNS Ucraina'!H20</f>
        <v>0</v>
      </c>
      <c r="I20" s="67">
        <f>+'executie PNS activitate curenta'!I20+'executie PNS Ucraina'!I20</f>
        <v>42.08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108.96</v>
      </c>
      <c r="E21" s="67">
        <f>+'executie PNS activitate curenta'!E21+'executie PNS Ucraina'!E21</f>
        <v>0</v>
      </c>
      <c r="F21" s="67">
        <f>+'executie PNS activitate curenta'!F21+'executie PNS Ucraina'!F21</f>
        <v>108.96</v>
      </c>
      <c r="G21" s="13">
        <f t="shared" si="2"/>
        <v>1128.5999999999999</v>
      </c>
      <c r="H21" s="67">
        <f>+'executie PNS activitate curenta'!H21+'executie PNS Ucraina'!H21</f>
        <v>0</v>
      </c>
      <c r="I21" s="67">
        <f>+'executie PNS activitate curenta'!I21+'executie PNS Ucraina'!I21</f>
        <v>1128.5999999999999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96.12</v>
      </c>
      <c r="C23" s="67">
        <f>+'executie PNS activitate curenta'!C23+'executie PNS Ucraina'!C23</f>
        <v>96.12</v>
      </c>
      <c r="D23" s="13">
        <f t="shared" si="1"/>
        <v>1.76</v>
      </c>
      <c r="E23" s="71">
        <f t="shared" ref="E23:I23" si="5">+E24+E25+E26+E27+E28+E29</f>
        <v>1.76</v>
      </c>
      <c r="F23" s="71">
        <f t="shared" si="5"/>
        <v>0</v>
      </c>
      <c r="G23" s="13">
        <f t="shared" si="2"/>
        <v>90.19</v>
      </c>
      <c r="H23" s="71">
        <f t="shared" si="5"/>
        <v>90.19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1.76</v>
      </c>
      <c r="E24" s="67">
        <f>+'executie PNS activitate curenta'!E24+'executie PNS Ucraina'!E24</f>
        <v>1.76</v>
      </c>
      <c r="F24" s="67">
        <f>+'executie PNS activitate curenta'!F24+'executie PNS Ucraina'!F24</f>
        <v>0</v>
      </c>
      <c r="G24" s="13">
        <f t="shared" si="2"/>
        <v>90.19</v>
      </c>
      <c r="H24" s="67">
        <f>+'executie PNS activitate curenta'!H24+'executie PNS Ucraina'!H24</f>
        <v>90.19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229.31</v>
      </c>
      <c r="C30" s="13">
        <f t="shared" ref="C30:I30" si="6">+C31+C32</f>
        <v>229.31</v>
      </c>
      <c r="D30" s="13">
        <f t="shared" si="1"/>
        <v>23.56</v>
      </c>
      <c r="E30" s="13">
        <f t="shared" si="6"/>
        <v>0</v>
      </c>
      <c r="F30" s="13">
        <f t="shared" si="6"/>
        <v>23.56</v>
      </c>
      <c r="G30" s="13">
        <f t="shared" si="2"/>
        <v>208.91</v>
      </c>
      <c r="H30" s="13">
        <f t="shared" si="6"/>
        <v>0</v>
      </c>
      <c r="I30" s="13">
        <f t="shared" si="6"/>
        <v>208.91</v>
      </c>
    </row>
    <row r="31" spans="1:9" x14ac:dyDescent="0.2">
      <c r="A31" s="14" t="s">
        <v>19</v>
      </c>
      <c r="B31" s="67">
        <f>+'executie PNS activitate curenta'!B31+'executie PNS Ucraina'!B31</f>
        <v>229.31</v>
      </c>
      <c r="C31" s="67">
        <f>+'executie PNS activitate curenta'!C31+'executie PNS Ucraina'!C31</f>
        <v>229.31</v>
      </c>
      <c r="D31" s="13">
        <f t="shared" si="1"/>
        <v>23.56</v>
      </c>
      <c r="E31" s="67">
        <f>+'executie PNS activitate curenta'!E31+'executie PNS Ucraina'!E31</f>
        <v>0</v>
      </c>
      <c r="F31" s="67">
        <f>+'executie PNS activitate curenta'!F31+'executie PNS Ucraina'!F31</f>
        <v>23.56</v>
      </c>
      <c r="G31" s="13">
        <f t="shared" si="2"/>
        <v>208.91</v>
      </c>
      <c r="H31" s="67">
        <f>+'executie PNS activitate curenta'!H31+'executie PNS Ucraina'!H31</f>
        <v>0</v>
      </c>
      <c r="I31" s="67">
        <f>+'executie PNS activitate curenta'!I31+'executie PNS Ucraina'!I31</f>
        <v>208.91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2315.15</v>
      </c>
      <c r="C33" s="13">
        <f t="shared" si="7"/>
        <v>2315.15</v>
      </c>
      <c r="D33" s="13">
        <f t="shared" si="1"/>
        <v>316.64999999999998</v>
      </c>
      <c r="E33" s="13">
        <f t="shared" si="7"/>
        <v>0</v>
      </c>
      <c r="F33" s="13">
        <f t="shared" si="7"/>
        <v>316.64999999999998</v>
      </c>
      <c r="G33" s="13">
        <f t="shared" si="2"/>
        <v>1867.24</v>
      </c>
      <c r="H33" s="13">
        <f t="shared" si="7"/>
        <v>0</v>
      </c>
      <c r="I33" s="13">
        <f t="shared" si="7"/>
        <v>1867.24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2315.15</v>
      </c>
      <c r="C37" s="67">
        <f>+'executie PNS activitate curenta'!C37+'executie PNS Ucraina'!C37</f>
        <v>2315.15</v>
      </c>
      <c r="D37" s="13">
        <f t="shared" si="1"/>
        <v>316.64999999999998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316.64999999999998</v>
      </c>
      <c r="G37" s="13">
        <f t="shared" si="2"/>
        <v>1867.24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1867.24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2.83</v>
      </c>
      <c r="E40" s="67">
        <f>+'executie PNS activitate curenta'!E40+'executie PNS Ucraina'!E40</f>
        <v>0</v>
      </c>
      <c r="F40" s="67">
        <f>+'executie PNS activitate curenta'!F40+'executie PNS Ucraina'!F40</f>
        <v>2.83</v>
      </c>
      <c r="G40" s="13">
        <f t="shared" si="2"/>
        <v>22.9</v>
      </c>
      <c r="H40" s="67">
        <f>+'executie PNS activitate curenta'!H40+'executie PNS Ucraina'!H40</f>
        <v>0</v>
      </c>
      <c r="I40" s="67">
        <f>+'executie PNS activitate curenta'!I40+'executie PNS Ucraina'!I40</f>
        <v>22.9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72.010000000000005</v>
      </c>
      <c r="E50" s="67">
        <f>+'executie PNS activitate curenta'!E50+'executie PNS Ucraina'!E50</f>
        <v>0</v>
      </c>
      <c r="F50" s="67">
        <f>+'executie PNS activitate curenta'!F50+'executie PNS Ucraina'!F50</f>
        <v>72.010000000000005</v>
      </c>
      <c r="G50" s="13">
        <f t="shared" si="2"/>
        <v>825.4</v>
      </c>
      <c r="H50" s="67">
        <f>+'executie PNS activitate curenta'!H50+'executie PNS Ucraina'!H50</f>
        <v>0</v>
      </c>
      <c r="I50" s="67">
        <f>+'executie PNS activitate curenta'!I50+'executie PNS Ucraina'!I50</f>
        <v>825.4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6.8</v>
      </c>
      <c r="E57" s="67">
        <f>+'executie PNS activitate curenta'!E57+'executie PNS Ucraina'!E57</f>
        <v>0</v>
      </c>
      <c r="F57" s="67">
        <f>+'executie PNS activitate curenta'!F57+'executie PNS Ucraina'!F57</f>
        <v>6.8</v>
      </c>
      <c r="G57" s="13">
        <f t="shared" si="2"/>
        <v>103.7</v>
      </c>
      <c r="H57" s="67">
        <f>+'executie PNS activitate curenta'!H57+'executie PNS Ucraina'!H57</f>
        <v>0</v>
      </c>
      <c r="I57" s="67">
        <f>+'executie PNS activitate curenta'!I57+'executie PNS Ucraina'!I57</f>
        <v>103.7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20.27</v>
      </c>
      <c r="E59" s="67">
        <f>+'executie PNS activitate curenta'!E59+'executie PNS Ucraina'!E59</f>
        <v>0</v>
      </c>
      <c r="F59" s="67">
        <f>+'executie PNS activitate curenta'!F59+'executie PNS Ucraina'!F59</f>
        <v>20.27</v>
      </c>
      <c r="G59" s="13">
        <f t="shared" si="2"/>
        <v>20.27</v>
      </c>
      <c r="H59" s="67">
        <f>+'executie PNS activitate curenta'!H59+'executie PNS Ucraina'!H59</f>
        <v>0</v>
      </c>
      <c r="I59" s="67">
        <f>+'executie PNS activitate curenta'!I59+'executie PNS Ucraina'!I59</f>
        <v>20.27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214.74</v>
      </c>
      <c r="E63" s="67">
        <f>+'executie PNS activitate curenta'!E63+'executie PNS Ucraina'!E63</f>
        <v>0</v>
      </c>
      <c r="F63" s="67">
        <f>+'executie PNS activitate curenta'!F63+'executie PNS Ucraina'!F63</f>
        <v>214.74</v>
      </c>
      <c r="G63" s="13">
        <f t="shared" si="2"/>
        <v>876.61</v>
      </c>
      <c r="H63" s="67">
        <f>+'executie PNS activitate curenta'!H63+'executie PNS Ucraina'!H63</f>
        <v>0</v>
      </c>
      <c r="I63" s="67">
        <f>+'executie PNS activitate curenta'!I63+'executie PNS Ucraina'!I63</f>
        <v>876.61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1041.1600000000001</v>
      </c>
      <c r="C71" s="67">
        <f>+'executie PNS activitate curenta'!C71+'executie PNS Ucraina'!C71</f>
        <v>1041.1600000000001</v>
      </c>
      <c r="D71" s="13">
        <f t="shared" si="1"/>
        <v>80.040000000000006</v>
      </c>
      <c r="E71" s="13">
        <f>+E72+E76+E80+E81+E84+E82+E83</f>
        <v>80.040000000000006</v>
      </c>
      <c r="F71" s="13">
        <f>+F72+F76+F80+F81+F84+F82+F83</f>
        <v>0</v>
      </c>
      <c r="G71" s="13">
        <f t="shared" si="2"/>
        <v>928.13999999999987</v>
      </c>
      <c r="H71" s="13">
        <f>+H72+H76+H80+H81+H84+H82+H83</f>
        <v>928.13999999999987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80.040000000000006</v>
      </c>
      <c r="E72" s="71">
        <f t="shared" ref="E72:I72" si="9">+E73+E74+E75</f>
        <v>80.040000000000006</v>
      </c>
      <c r="F72" s="71">
        <f t="shared" si="9"/>
        <v>0</v>
      </c>
      <c r="G72" s="13">
        <f t="shared" si="2"/>
        <v>451.05999999999995</v>
      </c>
      <c r="H72" s="71">
        <f t="shared" si="9"/>
        <v>451.05999999999995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80.040000000000006</v>
      </c>
      <c r="E74" s="67">
        <f>+'executie PNS activitate curenta'!E74+'executie PNS Ucraina'!E74</f>
        <v>80.040000000000006</v>
      </c>
      <c r="F74" s="67">
        <f>+'executie PNS activitate curenta'!F74+'executie PNS Ucraina'!F74</f>
        <v>0</v>
      </c>
      <c r="G74" s="13">
        <f t="shared" si="2"/>
        <v>231.42</v>
      </c>
      <c r="H74" s="67">
        <f>+'executie PNS activitate curenta'!H74+'executie PNS Ucraina'!H74</f>
        <v>231.42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199.82</v>
      </c>
      <c r="C94" s="67">
        <f>+'executie PNS activitate curenta'!C94+'executie PNS Ucraina'!C94</f>
        <v>199.82</v>
      </c>
      <c r="D94" s="13">
        <f t="shared" si="13"/>
        <v>12.7</v>
      </c>
      <c r="E94" s="13">
        <f>+E95+E96+E97+E98+E99+E100+E101+E102+E103+E104</f>
        <v>12.7</v>
      </c>
      <c r="F94" s="13">
        <f>+F95+F96+F97+F98+F99+F100+F101+F102+F103+F104</f>
        <v>0</v>
      </c>
      <c r="G94" s="13">
        <f t="shared" si="15"/>
        <v>187</v>
      </c>
      <c r="H94" s="13">
        <f>+H95+H96+H97+H98+H99+H100+H101+H102+H103+H104</f>
        <v>187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12.7</v>
      </c>
      <c r="E99" s="67">
        <f>+'executie PNS activitate curenta'!E99+'executie PNS Ucraina'!E99</f>
        <v>12.7</v>
      </c>
      <c r="F99" s="67">
        <f>+'executie PNS activitate curenta'!F99+'executie PNS Ucraina'!F99</f>
        <v>0</v>
      </c>
      <c r="G99" s="13">
        <f t="shared" si="15"/>
        <v>187</v>
      </c>
      <c r="H99" s="67">
        <f>+'executie PNS activitate curenta'!H99+'executie PNS Ucraina'!H99</f>
        <v>187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17429.04</v>
      </c>
      <c r="C144" s="67">
        <f>+'executie PNS activitate curenta'!C144+'executie PNS Ucraina'!C144</f>
        <v>17429.04</v>
      </c>
      <c r="D144" s="13">
        <f t="shared" si="13"/>
        <v>2064.54</v>
      </c>
      <c r="E144" s="67">
        <f>+'executie PNS activitate curenta'!E144+'executie PNS Ucraina'!E144</f>
        <v>0</v>
      </c>
      <c r="F144" s="67">
        <f>+'executie PNS activitate curenta'!F144+'executie PNS Ucraina'!F144</f>
        <v>2064.54</v>
      </c>
      <c r="G144" s="13">
        <f t="shared" si="15"/>
        <v>17427.38</v>
      </c>
      <c r="H144" s="67">
        <f>+'executie PNS activitate curenta'!H144+'executie PNS Ucraina'!H144</f>
        <v>0</v>
      </c>
      <c r="I144" s="67">
        <f>+'executie PNS activitate curenta'!I144+'executie PNS Ucraina'!I144</f>
        <v>17427.38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10783.59</v>
      </c>
      <c r="C147" s="13">
        <f t="shared" ref="C147:I147" si="25">+C148+C149+C152+C150+C151</f>
        <v>10783.59</v>
      </c>
      <c r="D147" s="13">
        <f t="shared" si="25"/>
        <v>1601.19</v>
      </c>
      <c r="E147" s="13">
        <f t="shared" si="25"/>
        <v>1482.8899999999999</v>
      </c>
      <c r="F147" s="13">
        <f t="shared" si="25"/>
        <v>118.3</v>
      </c>
      <c r="G147" s="13">
        <f t="shared" si="25"/>
        <v>10138.060000000001</v>
      </c>
      <c r="H147" s="13">
        <f t="shared" si="25"/>
        <v>8308.73</v>
      </c>
      <c r="I147" s="13">
        <f t="shared" si="25"/>
        <v>1829.33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9782.0499999999993</v>
      </c>
      <c r="C148" s="67">
        <f>+'executie PNS activitate curenta'!C148+'executie PNS Ucraina'!C148</f>
        <v>9782.0499999999993</v>
      </c>
      <c r="D148" s="13">
        <f t="shared" si="13"/>
        <v>1100.42</v>
      </c>
      <c r="E148" s="67">
        <f>+'executie PNS activitate curenta'!E148+'executie PNS Ucraina'!E148</f>
        <v>982.12</v>
      </c>
      <c r="F148" s="67">
        <f>+'executie PNS activitate curenta'!F148+'executie PNS Ucraina'!F148</f>
        <v>118.3</v>
      </c>
      <c r="G148" s="13">
        <f t="shared" si="15"/>
        <v>9136.52</v>
      </c>
      <c r="H148" s="67">
        <f>+'executie PNS activitate curenta'!H148+'executie PNS Ucraina'!H148</f>
        <v>7307.19</v>
      </c>
      <c r="I148" s="67">
        <f>+'executie PNS activitate curenta'!I148+'executie PNS Ucraina'!I148</f>
        <v>1829.33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1001.54</v>
      </c>
      <c r="C150" s="67">
        <f>+'executie PNS activitate curenta'!C150+'executie PNS Ucraina'!C150</f>
        <v>1001.54</v>
      </c>
      <c r="D150" s="13">
        <f t="shared" si="13"/>
        <v>500.77</v>
      </c>
      <c r="E150" s="67">
        <f>+'executie PNS activitate curenta'!E150+'executie PNS Ucraina'!E150</f>
        <v>500.77</v>
      </c>
      <c r="F150" s="67">
        <f>+'executie PNS activitate curenta'!F150+'executie PNS Ucraina'!F150</f>
        <v>0</v>
      </c>
      <c r="G150" s="13">
        <f t="shared" si="15"/>
        <v>1001.54</v>
      </c>
      <c r="H150" s="67">
        <f>+'executie PNS activitate curenta'!H150+'executie PNS Ucraina'!H150</f>
        <v>1001.54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52457.36</v>
      </c>
      <c r="C153" s="13">
        <f t="shared" si="26"/>
        <v>52457.36</v>
      </c>
      <c r="D153" s="13">
        <f t="shared" si="26"/>
        <v>5363.05</v>
      </c>
      <c r="E153" s="13">
        <f t="shared" si="26"/>
        <v>478.49</v>
      </c>
      <c r="F153" s="13">
        <f t="shared" si="26"/>
        <v>4884.5600000000004</v>
      </c>
      <c r="G153" s="13">
        <f t="shared" si="26"/>
        <v>47906.03</v>
      </c>
      <c r="H153" s="13">
        <f t="shared" si="26"/>
        <v>4409.5</v>
      </c>
      <c r="I153" s="13">
        <f t="shared" si="26"/>
        <v>43496.53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33402.450000000004</v>
      </c>
      <c r="C154" s="13">
        <f t="shared" si="27"/>
        <v>33402.450000000004</v>
      </c>
      <c r="D154" s="13">
        <f t="shared" si="27"/>
        <v>3170.65</v>
      </c>
      <c r="E154" s="13">
        <f t="shared" si="27"/>
        <v>464.03000000000003</v>
      </c>
      <c r="F154" s="13">
        <f t="shared" si="27"/>
        <v>2706.62</v>
      </c>
      <c r="G154" s="13">
        <f t="shared" si="27"/>
        <v>29030.780000000002</v>
      </c>
      <c r="H154" s="13">
        <f t="shared" si="27"/>
        <v>4132.3099999999995</v>
      </c>
      <c r="I154" s="13">
        <f t="shared" si="27"/>
        <v>24898.47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1625.8700000000001</v>
      </c>
      <c r="C155" s="13">
        <f t="shared" si="28"/>
        <v>1625.8700000000001</v>
      </c>
      <c r="D155" s="13">
        <f t="shared" si="28"/>
        <v>127.86</v>
      </c>
      <c r="E155" s="13">
        <f t="shared" si="28"/>
        <v>14.459999999999999</v>
      </c>
      <c r="F155" s="13">
        <f t="shared" si="28"/>
        <v>113.39999999999999</v>
      </c>
      <c r="G155" s="13">
        <f t="shared" si="28"/>
        <v>1447.87</v>
      </c>
      <c r="H155" s="13">
        <f t="shared" si="28"/>
        <v>277.19</v>
      </c>
      <c r="I155" s="13">
        <f t="shared" si="28"/>
        <v>1170.6799999999998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tabSelected="1" view="pageBreakPreview" zoomScaleNormal="100" zoomScaleSheetLayoutView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A158" sqref="A158:I159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166</v>
      </c>
      <c r="E7" s="99"/>
      <c r="F7" s="99"/>
      <c r="G7" s="100" t="s">
        <v>165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11611.4</v>
      </c>
      <c r="C10" s="4">
        <f t="shared" ref="C10:F10" si="0">+C11+C12+C13+C14+C15+C16</f>
        <v>11611.4</v>
      </c>
      <c r="D10" s="4">
        <f>+E10+F10</f>
        <v>1145.3800000000001</v>
      </c>
      <c r="E10" s="4">
        <f t="shared" si="0"/>
        <v>378.88</v>
      </c>
      <c r="F10" s="4">
        <f t="shared" si="0"/>
        <v>766.5</v>
      </c>
      <c r="G10" s="4">
        <f>+H10+I10</f>
        <v>10056.25</v>
      </c>
      <c r="H10" s="4">
        <f t="shared" ref="H10:I10" si="1">+H11+H12+H13+H14+H15+H16</f>
        <v>3186.88</v>
      </c>
      <c r="I10" s="4">
        <f t="shared" si="1"/>
        <v>6869.37</v>
      </c>
    </row>
    <row r="11" spans="1:9" x14ac:dyDescent="0.2">
      <c r="A11" s="33" t="s">
        <v>2</v>
      </c>
      <c r="B11" s="4">
        <v>11611.4</v>
      </c>
      <c r="C11" s="4">
        <v>11611.4</v>
      </c>
      <c r="D11" s="4">
        <f t="shared" ref="D11:D80" si="2">+E11+F11</f>
        <v>1145.3800000000001</v>
      </c>
      <c r="E11" s="8">
        <v>378.88</v>
      </c>
      <c r="F11" s="8">
        <v>766.5</v>
      </c>
      <c r="G11" s="4">
        <f t="shared" ref="G11:G80" si="3">+H11+I11</f>
        <v>10056.25</v>
      </c>
      <c r="H11" s="8">
        <v>3186.88</v>
      </c>
      <c r="I11" s="8">
        <v>6869.37</v>
      </c>
    </row>
    <row r="12" spans="1:9" ht="25.5" x14ac:dyDescent="0.2">
      <c r="A12" s="33" t="s">
        <v>3</v>
      </c>
      <c r="B12" s="4"/>
      <c r="C12" s="8"/>
      <c r="D12" s="4">
        <f t="shared" si="2"/>
        <v>0</v>
      </c>
      <c r="E12" s="8"/>
      <c r="F12" s="8"/>
      <c r="G12" s="4">
        <f t="shared" si="3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19631.48</v>
      </c>
      <c r="C17" s="4">
        <f t="shared" ref="C17:F17" si="4">+C18+C19+C23+C22</f>
        <v>19631.48</v>
      </c>
      <c r="D17" s="4">
        <f t="shared" si="2"/>
        <v>1720.18</v>
      </c>
      <c r="E17" s="4">
        <f t="shared" si="4"/>
        <v>6.87</v>
      </c>
      <c r="F17" s="4">
        <f t="shared" si="4"/>
        <v>1713.3100000000002</v>
      </c>
      <c r="G17" s="4">
        <f t="shared" si="3"/>
        <v>17231.11</v>
      </c>
      <c r="H17" s="4">
        <f t="shared" ref="H17:I17" si="5">+H18+H19+H23+H22</f>
        <v>107.47999999999999</v>
      </c>
      <c r="I17" s="4">
        <f t="shared" si="5"/>
        <v>17123.63</v>
      </c>
    </row>
    <row r="18" spans="1:9" x14ac:dyDescent="0.2">
      <c r="A18" s="34" t="s">
        <v>9</v>
      </c>
      <c r="B18" s="35">
        <v>18205.43</v>
      </c>
      <c r="C18" s="35">
        <v>18205.43</v>
      </c>
      <c r="D18" s="4">
        <f t="shared" si="2"/>
        <v>1605.02</v>
      </c>
      <c r="E18" s="8">
        <v>5.1100000000000003</v>
      </c>
      <c r="F18" s="8">
        <v>1599.91</v>
      </c>
      <c r="G18" s="4">
        <f t="shared" si="3"/>
        <v>15970.240000000002</v>
      </c>
      <c r="H18" s="8">
        <v>17.29</v>
      </c>
      <c r="I18" s="8">
        <v>15952.95</v>
      </c>
    </row>
    <row r="19" spans="1:9" x14ac:dyDescent="0.2">
      <c r="A19" s="36" t="s">
        <v>10</v>
      </c>
      <c r="B19" s="35">
        <v>1329.93</v>
      </c>
      <c r="C19" s="35">
        <v>1329.93</v>
      </c>
      <c r="D19" s="4">
        <f t="shared" si="2"/>
        <v>113.39999999999999</v>
      </c>
      <c r="E19" s="8">
        <f>+E20+E21</f>
        <v>0</v>
      </c>
      <c r="F19" s="8">
        <f>+F20+F21</f>
        <v>113.39999999999999</v>
      </c>
      <c r="G19" s="4">
        <f t="shared" si="3"/>
        <v>1170.6799999999998</v>
      </c>
      <c r="H19" s="8">
        <f>+H20+H21</f>
        <v>0</v>
      </c>
      <c r="I19" s="8">
        <f>+I20+I21</f>
        <v>1170.6799999999998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4.4400000000000004</v>
      </c>
      <c r="E20" s="8"/>
      <c r="F20" s="8">
        <v>4.4400000000000004</v>
      </c>
      <c r="G20" s="4">
        <f t="shared" si="3"/>
        <v>42.08</v>
      </c>
      <c r="H20" s="8"/>
      <c r="I20" s="8">
        <v>42.08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108.96</v>
      </c>
      <c r="E21" s="8"/>
      <c r="F21" s="8">
        <v>108.96</v>
      </c>
      <c r="G21" s="4">
        <f t="shared" si="3"/>
        <v>1128.5999999999999</v>
      </c>
      <c r="H21" s="8"/>
      <c r="I21" s="8">
        <v>1128.5999999999999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96.12</v>
      </c>
      <c r="C23" s="35">
        <v>96.12</v>
      </c>
      <c r="D23" s="4">
        <f t="shared" si="2"/>
        <v>1.76</v>
      </c>
      <c r="E23" s="35">
        <f t="shared" ref="E23:F23" si="6">+E24+E25+E26+E27+E28+E29</f>
        <v>1.76</v>
      </c>
      <c r="F23" s="35">
        <f t="shared" si="6"/>
        <v>0</v>
      </c>
      <c r="G23" s="4">
        <f t="shared" si="3"/>
        <v>90.19</v>
      </c>
      <c r="H23" s="35">
        <f t="shared" ref="H23:I23" si="7">+H24+H25+H26+H27+H28+H29</f>
        <v>90.19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1.76</v>
      </c>
      <c r="E24" s="8">
        <v>1.76</v>
      </c>
      <c r="F24" s="8"/>
      <c r="G24" s="4">
        <f t="shared" si="3"/>
        <v>90.19</v>
      </c>
      <c r="H24" s="8">
        <v>90.19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229.31</v>
      </c>
      <c r="C30" s="4">
        <f t="shared" ref="C30:F30" si="8">+C31+C32</f>
        <v>229.31</v>
      </c>
      <c r="D30" s="4">
        <f t="shared" si="2"/>
        <v>23.56</v>
      </c>
      <c r="E30" s="4">
        <f t="shared" si="8"/>
        <v>0</v>
      </c>
      <c r="F30" s="4">
        <f t="shared" si="8"/>
        <v>23.56</v>
      </c>
      <c r="G30" s="4">
        <f t="shared" si="3"/>
        <v>208.91</v>
      </c>
      <c r="H30" s="4">
        <f t="shared" ref="H30:I30" si="9">+H31+H32</f>
        <v>0</v>
      </c>
      <c r="I30" s="4">
        <f t="shared" si="9"/>
        <v>208.91</v>
      </c>
    </row>
    <row r="31" spans="1:9" x14ac:dyDescent="0.2">
      <c r="A31" s="9" t="s">
        <v>19</v>
      </c>
      <c r="B31" s="35">
        <v>229.31</v>
      </c>
      <c r="C31" s="35">
        <v>229.31</v>
      </c>
      <c r="D31" s="4">
        <f t="shared" si="2"/>
        <v>23.56</v>
      </c>
      <c r="E31" s="8"/>
      <c r="F31" s="8">
        <v>23.56</v>
      </c>
      <c r="G31" s="4">
        <f t="shared" si="3"/>
        <v>208.91</v>
      </c>
      <c r="H31" s="8"/>
      <c r="I31" s="8">
        <v>208.91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2315.15</v>
      </c>
      <c r="C33" s="4">
        <f t="shared" si="10"/>
        <v>2315.15</v>
      </c>
      <c r="D33" s="4">
        <f t="shared" si="2"/>
        <v>316.64999999999998</v>
      </c>
      <c r="E33" s="4">
        <f t="shared" si="10"/>
        <v>0</v>
      </c>
      <c r="F33" s="4">
        <f t="shared" si="10"/>
        <v>316.64999999999998</v>
      </c>
      <c r="G33" s="4">
        <f t="shared" si="3"/>
        <v>1867.24</v>
      </c>
      <c r="H33" s="4">
        <f t="shared" ref="H33:I33" si="11">+H37+H34</f>
        <v>0</v>
      </c>
      <c r="I33" s="4">
        <f t="shared" si="11"/>
        <v>1867.24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2315.15</v>
      </c>
      <c r="C37" s="35">
        <v>2315.15</v>
      </c>
      <c r="D37" s="4">
        <f t="shared" si="2"/>
        <v>316.64999999999998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316.64999999999998</v>
      </c>
      <c r="G37" s="4">
        <f t="shared" si="3"/>
        <v>1867.24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1867.24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2.83</v>
      </c>
      <c r="E40" s="8"/>
      <c r="F40" s="8">
        <v>2.83</v>
      </c>
      <c r="G40" s="4">
        <f t="shared" si="3"/>
        <v>22.9</v>
      </c>
      <c r="H40" s="8"/>
      <c r="I40" s="8">
        <v>22.9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72.010000000000005</v>
      </c>
      <c r="E50" s="8"/>
      <c r="F50" s="8">
        <v>72.010000000000005</v>
      </c>
      <c r="G50" s="4">
        <f t="shared" si="3"/>
        <v>825.4</v>
      </c>
      <c r="H50" s="8"/>
      <c r="I50" s="8">
        <v>825.4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6.8</v>
      </c>
      <c r="E57" s="8"/>
      <c r="F57" s="8">
        <v>6.8</v>
      </c>
      <c r="G57" s="4">
        <f t="shared" si="3"/>
        <v>103.7</v>
      </c>
      <c r="H57" s="8"/>
      <c r="I57" s="8">
        <v>103.7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20.27</v>
      </c>
      <c r="E59" s="8"/>
      <c r="F59" s="8">
        <v>20.27</v>
      </c>
      <c r="G59" s="4">
        <f t="shared" si="3"/>
        <v>20.27</v>
      </c>
      <c r="H59" s="8"/>
      <c r="I59" s="8">
        <v>20.27</v>
      </c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214.74</v>
      </c>
      <c r="E63" s="8"/>
      <c r="F63" s="8">
        <v>214.74</v>
      </c>
      <c r="G63" s="4">
        <f t="shared" si="3"/>
        <v>876.61</v>
      </c>
      <c r="H63" s="8"/>
      <c r="I63" s="8">
        <v>876.61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1041.1600000000001</v>
      </c>
      <c r="C71" s="4">
        <v>1041.1600000000001</v>
      </c>
      <c r="D71" s="4">
        <f t="shared" si="2"/>
        <v>80.040000000000006</v>
      </c>
      <c r="E71" s="4">
        <f>+E72+E76+E80+E81+E84+E82+E83</f>
        <v>80.040000000000006</v>
      </c>
      <c r="F71" s="4">
        <f>+F72+F76+F80+F81+F84+F82+F83</f>
        <v>0</v>
      </c>
      <c r="G71" s="4">
        <f t="shared" si="3"/>
        <v>928.13999999999987</v>
      </c>
      <c r="H71" s="4">
        <f>+H72+H76+H80+H81+H84+H82+H83</f>
        <v>928.13999999999987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80.040000000000006</v>
      </c>
      <c r="E72" s="35">
        <f t="shared" ref="E72:F72" si="14">+E73+E74+E75</f>
        <v>80.040000000000006</v>
      </c>
      <c r="F72" s="35">
        <f t="shared" si="14"/>
        <v>0</v>
      </c>
      <c r="G72" s="4">
        <f t="shared" si="3"/>
        <v>451.05999999999995</v>
      </c>
      <c r="H72" s="35">
        <f t="shared" ref="H72:I72" si="15">+H73+H74+H75</f>
        <v>451.05999999999995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80.040000000000006</v>
      </c>
      <c r="E74" s="8">
        <v>80.040000000000006</v>
      </c>
      <c r="F74" s="8"/>
      <c r="G74" s="4">
        <f t="shared" si="3"/>
        <v>231.42</v>
      </c>
      <c r="H74" s="8">
        <v>231.42</v>
      </c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" si="16">+E77+E78+E79</f>
        <v>0</v>
      </c>
      <c r="F76" s="35"/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199.82</v>
      </c>
      <c r="C94" s="4">
        <v>199.82</v>
      </c>
      <c r="D94" s="4">
        <f t="shared" si="18"/>
        <v>12.7</v>
      </c>
      <c r="E94" s="4">
        <f>+E95+E96+E97+E98+E99+E100+E101+E102+E103+E104</f>
        <v>12.7</v>
      </c>
      <c r="F94" s="4">
        <f>+F95+F96+F97+F98+F99+F100+F101+F102+F103+F104</f>
        <v>0</v>
      </c>
      <c r="G94" s="4">
        <f t="shared" si="19"/>
        <v>187</v>
      </c>
      <c r="H94" s="4">
        <f>+H95+H96+H97+H98+H99+H100+H101+H102+H103+H104</f>
        <v>187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12.7</v>
      </c>
      <c r="E99" s="8">
        <v>12.7</v>
      </c>
      <c r="F99" s="8"/>
      <c r="G99" s="4">
        <f t="shared" si="19"/>
        <v>187</v>
      </c>
      <c r="H99" s="8">
        <v>187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17429.04</v>
      </c>
      <c r="C144" s="4">
        <v>17429.04</v>
      </c>
      <c r="D144" s="4">
        <f t="shared" si="18"/>
        <v>2064.54</v>
      </c>
      <c r="E144" s="8"/>
      <c r="F144" s="8">
        <v>2064.54</v>
      </c>
      <c r="G144" s="4">
        <f t="shared" si="19"/>
        <v>17427.38</v>
      </c>
      <c r="H144" s="8"/>
      <c r="I144" s="8">
        <v>17427.38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10783.59</v>
      </c>
      <c r="C147" s="4">
        <f t="shared" ref="C147:G147" si="36">+C148+C149+C152+C150+C151</f>
        <v>10783.59</v>
      </c>
      <c r="D147" s="4">
        <f t="shared" si="36"/>
        <v>1601.19</v>
      </c>
      <c r="E147" s="4">
        <f t="shared" si="36"/>
        <v>1482.8899999999999</v>
      </c>
      <c r="F147" s="4">
        <f t="shared" si="36"/>
        <v>118.3</v>
      </c>
      <c r="G147" s="4">
        <f t="shared" si="36"/>
        <v>10138.060000000001</v>
      </c>
      <c r="H147" s="4">
        <f t="shared" ref="H147:I147" si="37">+H148+H149+H152+H150+H151</f>
        <v>8308.73</v>
      </c>
      <c r="I147" s="4">
        <f t="shared" si="37"/>
        <v>1829.33</v>
      </c>
    </row>
    <row r="148" spans="1:9" s="5" customFormat="1" x14ac:dyDescent="0.2">
      <c r="A148" s="2" t="s">
        <v>111</v>
      </c>
      <c r="B148" s="4">
        <v>9782.0499999999993</v>
      </c>
      <c r="C148" s="4">
        <v>9782.0499999999993</v>
      </c>
      <c r="D148" s="4">
        <f t="shared" ref="D148:D152" si="38">+E148+F148</f>
        <v>1100.42</v>
      </c>
      <c r="E148" s="8">
        <v>982.12</v>
      </c>
      <c r="F148" s="8">
        <v>118.3</v>
      </c>
      <c r="G148" s="4">
        <f t="shared" ref="G148:G152" si="39">+H148+I148</f>
        <v>9136.52</v>
      </c>
      <c r="H148" s="8">
        <v>7307.19</v>
      </c>
      <c r="I148" s="8">
        <v>1829.33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>
        <v>1001.54</v>
      </c>
      <c r="C150" s="7">
        <v>1001.54</v>
      </c>
      <c r="D150" s="4">
        <f t="shared" si="38"/>
        <v>500.77</v>
      </c>
      <c r="E150" s="8">
        <v>500.77</v>
      </c>
      <c r="F150" s="8"/>
      <c r="G150" s="4">
        <f t="shared" si="39"/>
        <v>1001.54</v>
      </c>
      <c r="H150" s="8">
        <v>1001.54</v>
      </c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52457.36</v>
      </c>
      <c r="C153" s="4">
        <f t="shared" si="40"/>
        <v>52457.36</v>
      </c>
      <c r="D153" s="4">
        <f t="shared" si="40"/>
        <v>5363.05</v>
      </c>
      <c r="E153" s="4">
        <f t="shared" si="40"/>
        <v>478.49</v>
      </c>
      <c r="F153" s="4">
        <f t="shared" si="40"/>
        <v>4884.5600000000004</v>
      </c>
      <c r="G153" s="4">
        <f t="shared" si="40"/>
        <v>47906.03</v>
      </c>
      <c r="H153" s="4">
        <f t="shared" ref="H153:I153" si="41">+H10+H17+H30+H33+H70+H71+H85+H90+H94+H105+H106+H121+H124+H144+H145</f>
        <v>4409.5</v>
      </c>
      <c r="I153" s="4">
        <f t="shared" si="41"/>
        <v>43496.53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33402.450000000004</v>
      </c>
      <c r="C154" s="4">
        <f t="shared" si="42"/>
        <v>33402.450000000004</v>
      </c>
      <c r="D154" s="4">
        <f t="shared" si="42"/>
        <v>3170.65</v>
      </c>
      <c r="E154" s="4">
        <f t="shared" si="42"/>
        <v>464.03000000000003</v>
      </c>
      <c r="F154" s="4">
        <f t="shared" si="42"/>
        <v>2706.62</v>
      </c>
      <c r="G154" s="4">
        <f t="shared" si="42"/>
        <v>29030.780000000002</v>
      </c>
      <c r="H154" s="4">
        <f t="shared" ref="H154:I154" si="43">H11+H18+H30+H37+H70+H71+H122+H90</f>
        <v>4132.3099999999995</v>
      </c>
      <c r="I154" s="4">
        <f t="shared" si="43"/>
        <v>24898.47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1625.8700000000001</v>
      </c>
      <c r="C155" s="4">
        <f t="shared" si="44"/>
        <v>1625.8700000000001</v>
      </c>
      <c r="D155" s="4">
        <f t="shared" si="44"/>
        <v>127.86</v>
      </c>
      <c r="E155" s="4">
        <f t="shared" si="44"/>
        <v>14.459999999999999</v>
      </c>
      <c r="F155" s="4">
        <f t="shared" si="44"/>
        <v>113.39999999999999</v>
      </c>
      <c r="G155" s="4">
        <f t="shared" si="44"/>
        <v>1447.87</v>
      </c>
      <c r="H155" s="4">
        <f t="shared" ref="H155:I155" si="45">H13++H19+H23+H85+H94+H105+H106+H123+H124-H126+H34</f>
        <v>277.19</v>
      </c>
      <c r="I155" s="4">
        <f t="shared" si="45"/>
        <v>1170.6799999999998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69" activePane="bottomRight" state="frozen"/>
      <selection activeCell="A38" sqref="A38"/>
      <selection pane="topRight" activeCell="A38" sqref="A38"/>
      <selection pane="bottomLeft" activeCell="A38" sqref="A38"/>
      <selection pane="bottomRight" activeCell="H73" sqref="H7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162</v>
      </c>
      <c r="D7" s="100" t="s">
        <v>166</v>
      </c>
      <c r="E7" s="99"/>
      <c r="F7" s="99"/>
      <c r="G7" s="100" t="s">
        <v>165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2023-10-18T08:34:02Z</cp:lastPrinted>
  <dcterms:created xsi:type="dcterms:W3CDTF">2019-05-16T07:12:22Z</dcterms:created>
  <dcterms:modified xsi:type="dcterms:W3CDTF">2023-11-15T12:47:00Z</dcterms:modified>
</cp:coreProperties>
</file>